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DC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<sst xmlns="http://schemas.openxmlformats.org/spreadsheetml/2006/main" count="385" uniqueCount="25">
  <si>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</si>
  <si>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</si>
  <si>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</si>
  <si>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</si>
  <si>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</si>
  <si>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</si>
  <si>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</si>
  <si>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</si>
  <si>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</si>
  <si>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</si>
  <si>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</si>
  <si>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</si>
  <si>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</si>
  <si>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</si>
  <si>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</si>
  <si>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</si>
  <si>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</si>
  <si>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</si>
  <si>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</si>
  <si>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</si>
  <si>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</si>
  <si>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</si>
  <si>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TDC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</si>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</sst>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data" xfId="3"/>
    <cellStyle name="Normal_TBU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2989836.45661694</v>
      </c>
    </row>
    <row r="4" spans="1:33">
      <c r="A4" s="1" t="s">
        <v>24</v>
      </c>
      <c r="B4" s="33">
        <f>SUM(data!D2:D200)</f>
        <v>549542.54758755118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4" t="s">
        <v>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6"/>
      <c r="N8" s="4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8"/>
      <c r="B9" s="49"/>
      <c r="C9" s="40" t="s">
        <v>6</v>
      </c>
      <c r="D9" s="40"/>
      <c r="E9" s="41" t="s">
        <v>7</v>
      </c>
      <c r="F9" s="41"/>
      <c r="G9" s="42" t="s">
        <v>9</v>
      </c>
      <c r="H9" s="42"/>
      <c r="I9" s="43" t="s">
        <v>10</v>
      </c>
      <c r="J9" s="43"/>
      <c r="K9" s="49" t="s">
        <v>18</v>
      </c>
      <c r="L9" s="51"/>
      <c r="M9" s="52" t="s">
        <v>8</v>
      </c>
      <c r="N9" s="5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5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920.33494211301854</v>
      </c>
      <c r="D11" s="23">
        <f>C11/($K$20+$M$20)</f>
        <v>1.7298982001247615E-3</v>
      </c>
      <c r="E11" s="10">
        <f t="array" ref="E11">SUM(IF(data!A2:A200="21-40 years",IF(data!B2:B200="30-70%",IF(data!C2:C200="Moderate (11-30%)",data!D2:D200,0),0),0))</f>
        <v>765.41386231811123</v>
      </c>
      <c r="F11" s="23">
        <f>E11/($K$20+$M$20)</f>
        <v>1.4387023703942368E-3</v>
      </c>
      <c r="G11" s="10">
        <f t="array" ref="G11">SUM(IF(data!A2:A200="21-40 years",IF(data!B2:B200="30-70%",IF(data!C2:C200="Severe (31-50%)",data!D2:D200,0),0),0))</f>
        <v>403.01051971107069</v>
      </c>
      <c r="H11" s="23">
        <f>G11/($K$20+$M$20)</f>
        <v>7.5751461862230663E-4</v>
      </c>
      <c r="I11" s="10">
        <f t="array" ref="I11">SUM(IF(data!A2:A200="21-40 years",IF(data!B2:B200="30-70%",IF(data!C2:C200="Very Severe (&gt;50%)",data!D2:D200,0),0),0))</f>
        <v>2730.2472178966345</v>
      </c>
      <c r="J11" s="23">
        <f>I11/($K$20+$M$20)</f>
        <v>5.1318813749386336E-3</v>
      </c>
      <c r="K11" s="11">
        <f>SUM(C11,E11,G11,I11)</f>
        <v>4819.0065420388346</v>
      </c>
      <c r="L11" s="29">
        <f>K11/($K$20+$M$20)</f>
        <v>9.0579965640799377E-3</v>
      </c>
      <c r="M11" s="31">
        <f t="array" ref="M11">SUM(IF(data!A2:A200="21-40 years",IF(data!B2:B200="30-70%",IF(data!C2:C200="No Attack",data!D2:D200,0),0),0))</f>
        <v>3046.0447205884657</v>
      </c>
      <c r="N11" s="25">
        <f>M11/($K$20+$M$20)</f>
        <v>5.7254669344048818E-3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9"/>
      <c r="B12" s="9" t="s">
        <v>5</v>
      </c>
      <c r="C12" s="10">
        <f t="array" ref="C12">SUM(IF(data!A2:A200="21-40 years",IF(data!B2:B200="&gt;70%",IF(data!C2:C200="Light (&lt;11%)",data!D2:D200,0),0),0))</f>
        <v>567.16422258273872</v>
      </c>
      <c r="D12" s="23">
        <f>C12/($K$20+$M$20)</f>
        <v>1.0660644542827258E-3</v>
      </c>
      <c r="E12" s="10">
        <f t="array" ref="E12">SUM(IF(data!A2:A200="21-40 years",IF(data!B2:B200="&gt;70%",IF(data!C2:C200="Moderate (11-30%)",data!D2:D200,0),0),0))</f>
        <v>315.18958195428138</v>
      </c>
      <c r="F12" s="23">
        <f>E12/($K$20+$M$20)</f>
        <v>5.9244288744372191E-4</v>
      </c>
      <c r="G12" s="10">
        <f t="array" ref="G12">SUM(IF(data!A2:A200="21-40 years",IF(data!B2:B200="&gt;70%",IF(data!C2:C200="Severe (31-50%)",data!D2:D200,0),0),0))</f>
        <v>1160.2780762316627</v>
      </c>
      <c r="H12" s="23">
        <f>G12/($K$20+$M$20)</f>
        <v>2.1809048682961897E-3</v>
      </c>
      <c r="I12" s="10">
        <f t="array" ref="I12">SUM(IF(data!A2:A200="21-40 years",IF(data!B2:B200="&gt;70%",IF(data!C2:C200="Very Severe (&gt;50%)",data!D2:D200,0),0),0))</f>
        <v>2959.5004047077909</v>
      </c>
      <c r="J12" s="23">
        <f>I12/($K$20+$M$20)</f>
        <v>5.5627947925330551E-3</v>
      </c>
      <c r="K12" s="11">
        <f>SUM(C12,E12,G12,I12)</f>
        <v>5002.132285476474</v>
      </c>
      <c r="L12" s="29">
        <f>K12/($K$20+$M$20)</f>
        <v>9.4022070025556927E-3</v>
      </c>
      <c r="M12" s="31">
        <f t="array" ref="M12">SUM(IF(data!A2:A200="21-40 years",IF(data!B2:B200="&gt;70%",IF(data!C2:C200="No Attack",data!D2:D200,0),0),0))</f>
        <v>3617.1270019395497</v>
      </c>
      <c r="N12" s="25">
        <f>M12/($K$20+$M$20)</f>
        <v>6.7988959279452199E-3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8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584.60687948676355</v>
      </c>
      <c r="D14" s="23">
        <f>C14/($K$20+$M$20)</f>
        <v>1.0988503666750002E-3</v>
      </c>
      <c r="E14" s="10">
        <f t="array" ref="E14">SUM(IF(data!A2:A200="41-60 years",IF(data!B2:B200="30-70%",IF(data!C2:C200="Moderate (11-30%)",data!D2:D200,0),0),0))</f>
        <v>491.17388413476442</v>
      </c>
      <c r="F14" s="23">
        <f>E14/($K$20+$M$20)</f>
        <v>9.2322998859764582E-4</v>
      </c>
      <c r="G14" s="10">
        <f t="array" ref="G14">SUM(IF(data!A2:A200="41-60 years",IF(data!B2:B200="30-70%",IF(data!C2:C200="Severe (31-50%)",data!D2:D200,0),0),0))</f>
        <v>376.02076356595427</v>
      </c>
      <c r="H14" s="23">
        <f>G14/($K$20+$M$20)</f>
        <v>7.067835983808633E-4</v>
      </c>
      <c r="I14" s="10">
        <f t="array" ref="I14">SUM(IF(data!A2:A200="41-60 years",IF(data!B2:B200="30-70%",IF(data!C2:C200="Very Severe (&gt;50%)",data!D2:D200,0),0),0))</f>
        <v>5281.0429748026763</v>
      </c>
      <c r="J14" s="23">
        <f>I14/($K$20+$M$20)</f>
        <v>9.926458638979712E-3</v>
      </c>
      <c r="K14" s="11">
        <f>SUM(C14,E14,G14,I14)</f>
        <v>6732.8445019901583</v>
      </c>
      <c r="L14" s="29">
        <f>K14/($K$20+$M$20)</f>
        <v>1.265532259263322E-2</v>
      </c>
      <c r="M14" s="31">
        <f t="array" ref="M14">SUM(IF(data!A2:A200="41-60 years",IF(data!B2:B200="30-70%",IF(data!C2:C200="No Attack",data!D2:D200,0),0),0))</f>
        <v>1469.2336556502421</v>
      </c>
      <c r="N14" s="25">
        <f>M14/($K$20+$M$20)</f>
        <v>2.7616300763683944E-3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9"/>
      <c r="B15" s="9" t="s">
        <v>5</v>
      </c>
      <c r="C15" s="10">
        <f t="array" ref="C15">SUM(IF(data!A2:A200="41-60 years",IF(data!B2:B200="&gt;70%",IF(data!C2:C200="Light (&lt;11%)",data!D2:D200,0),0),0))</f>
        <v>186.12333071907432</v>
      </c>
      <c r="D15" s="23">
        <f>C15/($K$20+$M$20)</f>
        <v>3.4984482287820539E-4</v>
      </c>
      <c r="E15" s="10">
        <f t="array" ref="E15">SUM(IF(data!A2:A200="41-60 years",IF(data!B2:B200="&gt;70%",IF(data!C2:C200="Moderate (11-30%)",data!D2:D200,0),0),0))</f>
        <v>111.55620456435351</v>
      </c>
      <c r="F15" s="23">
        <f>E15/($K$20+$M$20)</f>
        <v>2.0968548368440246E-4</v>
      </c>
      <c r="G15" s="10">
        <f t="array" ref="G15">SUM(IF(data!A2:A200="41-60 years",IF(data!B2:B200="&gt;70%",IF(data!C2:C200="Severe (31-50%)",data!D2:D200,0),0),0))</f>
        <v>246.66701290935217</v>
      </c>
      <c r="H15" s="23">
        <f>G15/($K$20+$M$20)</f>
        <v>4.6364513845616775E-4</v>
      </c>
      <c r="I15" s="10">
        <f t="array" ref="I15">SUM(IF(data!A2:A200="41-60 years",IF(data!B2:B200="&gt;70%",IF(data!C2:C200="Very Severe (&gt;50%)",data!D2:D200,0),0),0))</f>
        <v>7769.8269034938285</v>
      </c>
      <c r="J15" s="23">
        <f>I15/($K$20+$M$20)</f>
        <v>1.4604476001721062E-2</v>
      </c>
      <c r="K15" s="11">
        <f>SUM(C15,E15,G15,I15)</f>
        <v>8314.173451686609</v>
      </c>
      <c r="L15" s="29">
        <f>K15/($K$20+$M$20)</f>
        <v>1.5627651446739839E-2</v>
      </c>
      <c r="M15" s="31">
        <f t="array" ref="M15">SUM(IF(data!A2:A200="41-60 years",IF(data!B2:B200="&gt;70%",IF(data!C2:C200="No Attack",data!D2:D200,0),0),0))</f>
        <v>782.27645094318643</v>
      </c>
      <c r="N15" s="25">
        <f>M15/($K$20+$M$20)</f>
        <v>1.4703979633541092E-3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8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6154.7990901077928</v>
      </c>
      <c r="D17" s="23">
        <f>C17/($K$20+$M$20)</f>
        <v>1.1568805421710807E-2</v>
      </c>
      <c r="E17" s="10">
        <f t="array" ref="E17">SUM(IF(data!A2:A200="&gt;60 years",IF(data!B2:B200="30-70%",IF(data!C2:C200="Moderate (11-30%)",data!D2:D200,0),0),0))</f>
        <v>6824.6442438418326</v>
      </c>
      <c r="F17" s="23">
        <f>E17/($K$20+$M$20)</f>
        <v>1.2827873042403742E-2</v>
      </c>
      <c r="G17" s="10">
        <f t="array" ref="G17">SUM(IF(data!A2:A200="&gt;60 years",IF(data!B2:B200="30-70%",IF(data!C2:C200="Severe (31-50%)",data!D2:D200,0),0),0))</f>
        <v>7164.7236885270449</v>
      </c>
      <c r="H17" s="23">
        <f>G17/($K$20+$M$20)</f>
        <v>1.346709990682082E-2</v>
      </c>
      <c r="I17" s="10">
        <f t="array" ref="I17">SUM(IF(data!A2:A200="&gt;60 years",IF(data!B2:B200="30-70%",IF(data!C2:C200="Very Severe (&gt;50%)",data!D2:D200,0),0),0))</f>
        <v>155521.51259723792</v>
      </c>
      <c r="J17" s="23">
        <f>I17/($K$20+$M$20)</f>
        <v>0.29232442713188239</v>
      </c>
      <c r="K17" s="11">
        <f>SUM(C17,E17,G17,I17)</f>
        <v>175665.67961971459</v>
      </c>
      <c r="L17" s="29">
        <f>K17/($K$20+$M$20)</f>
        <v>0.33018820550281774</v>
      </c>
      <c r="M17" s="31">
        <f t="array" ref="M17">SUM(IF(data!A2:A200="&gt;60 years",IF(data!B2:B200="30-70%",IF(data!C2:C200="No Attack",data!D2:D200,0),0),0))</f>
        <v>31291.346974218766</v>
      </c>
      <c r="N17" s="25">
        <f>M17/($K$20+$M$20)</f>
        <v>5.8816461630697377E-2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9"/>
      <c r="B18" s="9" t="s">
        <v>5</v>
      </c>
      <c r="C18" s="10">
        <f t="array" ref="C18">SUM(IF(data!A2:A200="&gt;60 years",IF(data!B2:B200="&gt;70%",IF(data!C2:C200="Light (&lt;11%)",data!D2:D200,0),0),0))</f>
        <v>8780.872358849665</v>
      </c>
      <c r="D18" s="23">
        <f>C18/($K$20+$M$20)</f>
        <v>1.6504877294155746E-2</v>
      </c>
      <c r="E18" s="10">
        <f t="array" ref="E18">SUM(IF(data!A2:A200="&gt;60 years",IF(data!B2:B200="&gt;70%",IF(data!C2:C200="Moderate (11-30%)",data!D2:D200,0),0),0))</f>
        <v>6585.8248330930201</v>
      </c>
      <c r="F18" s="23">
        <f>E18/($K$20+$M$20)</f>
        <v>1.2378978569419044E-2</v>
      </c>
      <c r="G18" s="10">
        <f t="array" ref="G18">SUM(IF(data!A2:A200="&gt;60 years",IF(data!B2:B200="&gt;70%",IF(data!C2:C200="Severe (31-50%)",data!D2:D200,0),0),0))</f>
        <v>5844.7592985943365</v>
      </c>
      <c r="H18" s="23">
        <f>G18/($K$20+$M$20)</f>
        <v>1.098604228541741E-2</v>
      </c>
      <c r="I18" s="10">
        <f t="array" ref="I18">SUM(IF(data!A2:A200="&gt;60 years",IF(data!B2:B200="&gt;70%",IF(data!C2:C200="Very Severe (&gt;50%)",data!D2:D200,0),0),0))</f>
        <v>225637.2064542564</v>
      </c>
      <c r="J18" s="23">
        <f>I18/($K$20+$M$20)</f>
        <v>0.4241166769461463</v>
      </c>
      <c r="K18" s="11">
        <f>SUM(C18,E18,G18,I18)</f>
        <v>246848.66294479341</v>
      </c>
      <c r="L18" s="29">
        <f>K18/($K$20+$M$20)</f>
        <v>0.46398657509513846</v>
      </c>
      <c r="M18" s="31">
        <f t="array" ref="M18">SUM(IF(data!A2:A200="&gt;60 years",IF(data!B2:B200="&gt;70%",IF(data!C2:C200="No Attack",data!D2:D200,0),0),0))</f>
        <v>44428.293445804607</v>
      </c>
      <c r="N18" s="25">
        <f>M18/($K$20+$M$20)</f>
        <v>8.3509189263265018E-2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17193.900823859054</v>
      </c>
      <c r="D20" s="26">
        <f>C20/($K$20+$M$20)</f>
        <v>3.2318340559827248E-2</v>
      </c>
      <c r="E20" s="27">
        <f>SUM(E11:E18)</f>
        <v>15093.802609906363</v>
      </c>
      <c r="F20" s="26">
        <f>E20/($K$20+$M$20)</f>
        <v>2.8370912341942792E-2</v>
      </c>
      <c r="G20" s="27">
        <f>SUM(G11:G18)</f>
        <v>15195.459359539422</v>
      </c>
      <c r="H20" s="26">
        <f>G20/($K$20+$M$20)</f>
        <v>2.8561990415993759E-2</v>
      </c>
      <c r="I20" s="27">
        <f>SUM(I11:I18)</f>
        <v>399899.33655239525</v>
      </c>
      <c r="J20" s="26">
        <f>I20/($K$20+$M$20)</f>
        <v>0.75166671488620118</v>
      </c>
      <c r="K20" s="27">
        <f>SUM(K11:K18)</f>
        <v>447382.49934570008</v>
      </c>
      <c r="L20" s="30">
        <f>SUM(L11:L18)</f>
        <v>0.84091795820396498</v>
      </c>
      <c r="M20" s="32">
        <f>SUM(M11:M18)</f>
        <v>84634.32224914481</v>
      </c>
      <c r="N20" s="24">
        <f>SUM(N11:N18)</f>
        <v>0.15908204179603502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workbookViewId="0">
      <selection sqref="A1:D116"/>
    </sheetView>
  </sheetViews>
  <sheetFormatPr defaultColWidth="16.33203125" defaultRowHeight="14.4"/>
  <sheetData>
    <row r="1" spans="1:4">
      <c r="A1" s="54" t="s">
        <v>0</v>
      </c>
      <c r="B1" s="54" t="s">
        <v>1</v>
      </c>
      <c r="C1" s="54" t="s">
        <v>2</v>
      </c>
      <c r="D1" s="54" t="s">
        <v>3</v>
      </c>
    </row>
    <row r="2" spans="1:4">
      <c r="A2" s="55" t="s">
        <v>23</v>
      </c>
      <c r="B2" s="55" t="s">
        <v>5</v>
      </c>
      <c r="C2" s="55" t="s">
        <v>6</v>
      </c>
      <c r="D2" s="56">
        <v>717.26469464942863</v>
      </c>
    </row>
    <row r="3" spans="1:4">
      <c r="A3" s="55" t="s">
        <v>23</v>
      </c>
      <c r="B3" s="55" t="s">
        <v>5</v>
      </c>
      <c r="C3" s="55" t="s">
        <v>6</v>
      </c>
      <c r="D3" s="56">
        <v>1296.0322010368204</v>
      </c>
    </row>
    <row r="4" spans="1:4">
      <c r="A4" s="55" t="s">
        <v>23</v>
      </c>
      <c r="B4" s="55" t="s">
        <v>5</v>
      </c>
      <c r="C4" s="55" t="s">
        <v>6</v>
      </c>
      <c r="D4" s="56">
        <v>1149.724951733562</v>
      </c>
    </row>
    <row r="5" spans="1:4" ht="28.8">
      <c r="A5" s="55" t="s">
        <v>23</v>
      </c>
      <c r="B5" s="55" t="s">
        <v>5</v>
      </c>
      <c r="C5" s="55" t="s">
        <v>7</v>
      </c>
      <c r="D5" s="56">
        <v>54.506904771206294</v>
      </c>
    </row>
    <row r="6" spans="1:4" ht="28.8">
      <c r="A6" s="55" t="s">
        <v>23</v>
      </c>
      <c r="B6" s="55" t="s">
        <v>5</v>
      </c>
      <c r="C6" s="55" t="s">
        <v>7</v>
      </c>
      <c r="D6" s="56">
        <v>229.90291998343835</v>
      </c>
    </row>
    <row r="7" spans="1:4">
      <c r="A7" s="55" t="s">
        <v>23</v>
      </c>
      <c r="B7" s="55" t="s">
        <v>5</v>
      </c>
      <c r="C7" s="55" t="s">
        <v>8</v>
      </c>
      <c r="D7" s="56">
        <v>2235.5630493109356</v>
      </c>
    </row>
    <row r="8" spans="1:4">
      <c r="A8" s="55" t="s">
        <v>23</v>
      </c>
      <c r="B8" s="55" t="s">
        <v>5</v>
      </c>
      <c r="C8" s="55" t="s">
        <v>8</v>
      </c>
      <c r="D8" s="56">
        <v>241.52690392729124</v>
      </c>
    </row>
    <row r="9" spans="1:4">
      <c r="A9" s="55" t="s">
        <v>23</v>
      </c>
      <c r="B9" s="55" t="s">
        <v>5</v>
      </c>
      <c r="C9" s="55" t="s">
        <v>8</v>
      </c>
      <c r="D9" s="56">
        <v>107.53015315952003</v>
      </c>
    </row>
    <row r="10" spans="1:4">
      <c r="A10" s="55" t="s">
        <v>23</v>
      </c>
      <c r="B10" s="55" t="s">
        <v>5</v>
      </c>
      <c r="C10" s="55" t="s">
        <v>8</v>
      </c>
      <c r="D10" s="56">
        <v>776.14726110185472</v>
      </c>
    </row>
    <row r="11" spans="1:4">
      <c r="A11" s="55" t="s">
        <v>23</v>
      </c>
      <c r="B11" s="55" t="s">
        <v>5</v>
      </c>
      <c r="C11" s="55" t="s">
        <v>9</v>
      </c>
      <c r="D11" s="56">
        <v>12.234200407474956</v>
      </c>
    </row>
    <row r="12" spans="1:4">
      <c r="A12" s="55" t="s">
        <v>23</v>
      </c>
      <c r="B12" s="55" t="s">
        <v>5</v>
      </c>
      <c r="C12" s="55" t="s">
        <v>9</v>
      </c>
      <c r="D12" s="56">
        <v>15.335005675301401</v>
      </c>
    </row>
    <row r="13" spans="1:4">
      <c r="A13" s="55" t="s">
        <v>23</v>
      </c>
      <c r="B13" s="55" t="s">
        <v>5</v>
      </c>
      <c r="C13" s="55" t="s">
        <v>9</v>
      </c>
      <c r="D13" s="56">
        <v>59.471005684855022</v>
      </c>
    </row>
    <row r="14" spans="1:4" ht="28.8">
      <c r="A14" s="55" t="s">
        <v>23</v>
      </c>
      <c r="B14" s="55" t="s">
        <v>5</v>
      </c>
      <c r="C14" s="55" t="s">
        <v>10</v>
      </c>
      <c r="D14" s="56">
        <v>320.82248619847115</v>
      </c>
    </row>
    <row r="15" spans="1:4" ht="28.8">
      <c r="A15" s="55" t="s">
        <v>23</v>
      </c>
      <c r="B15" s="55" t="s">
        <v>5</v>
      </c>
      <c r="C15" s="55" t="s">
        <v>10</v>
      </c>
      <c r="D15" s="56">
        <v>8.075688950278483</v>
      </c>
    </row>
    <row r="16" spans="1:4" ht="28.8">
      <c r="A16" s="55" t="s">
        <v>23</v>
      </c>
      <c r="B16" s="55" t="s">
        <v>5</v>
      </c>
      <c r="C16" s="55" t="s">
        <v>10</v>
      </c>
      <c r="D16" s="56">
        <v>773.7160611542397</v>
      </c>
    </row>
    <row r="17" spans="1:4">
      <c r="A17" s="55" t="s">
        <v>23</v>
      </c>
      <c r="B17" s="55" t="s">
        <v>11</v>
      </c>
      <c r="C17" s="55" t="s">
        <v>6</v>
      </c>
      <c r="D17" s="56">
        <v>77.692719121389175</v>
      </c>
    </row>
    <row r="18" spans="1:4">
      <c r="A18" s="55" t="s">
        <v>23</v>
      </c>
      <c r="B18" s="55" t="s">
        <v>11</v>
      </c>
      <c r="C18" s="55" t="s">
        <v>6</v>
      </c>
      <c r="D18" s="56">
        <v>401.23580780082801</v>
      </c>
    </row>
    <row r="19" spans="1:4">
      <c r="A19" s="55" t="s">
        <v>23</v>
      </c>
      <c r="B19" s="55" t="s">
        <v>11</v>
      </c>
      <c r="C19" s="55" t="s">
        <v>6</v>
      </c>
      <c r="D19" s="56">
        <v>661.84676453722443</v>
      </c>
    </row>
    <row r="20" spans="1:4" ht="28.8">
      <c r="A20" s="55" t="s">
        <v>23</v>
      </c>
      <c r="B20" s="55" t="s">
        <v>11</v>
      </c>
      <c r="C20" s="55" t="s">
        <v>7</v>
      </c>
      <c r="D20" s="56">
        <v>108.68847138443689</v>
      </c>
    </row>
    <row r="21" spans="1:4" ht="28.8">
      <c r="A21" s="55" t="s">
        <v>23</v>
      </c>
      <c r="B21" s="55" t="s">
        <v>11</v>
      </c>
      <c r="C21" s="55" t="s">
        <v>7</v>
      </c>
      <c r="D21" s="56">
        <v>173.45249034888664</v>
      </c>
    </row>
    <row r="22" spans="1:4">
      <c r="A22" s="55" t="s">
        <v>23</v>
      </c>
      <c r="B22" s="55" t="s">
        <v>11</v>
      </c>
      <c r="C22" s="55" t="s">
        <v>8</v>
      </c>
      <c r="D22" s="56">
        <v>3617.5334548514365</v>
      </c>
    </row>
    <row r="23" spans="1:4">
      <c r="A23" s="55" t="s">
        <v>23</v>
      </c>
      <c r="B23" s="55" t="s">
        <v>11</v>
      </c>
      <c r="C23" s="55" t="s">
        <v>8</v>
      </c>
      <c r="D23" s="56">
        <v>1928.9266890767863</v>
      </c>
    </row>
    <row r="24" spans="1:4">
      <c r="A24" s="55" t="s">
        <v>23</v>
      </c>
      <c r="B24" s="55" t="s">
        <v>11</v>
      </c>
      <c r="C24" s="55" t="s">
        <v>8</v>
      </c>
      <c r="D24" s="56">
        <v>7.526181945808186E-3</v>
      </c>
    </row>
    <row r="25" spans="1:4">
      <c r="A25" s="55" t="s">
        <v>23</v>
      </c>
      <c r="B25" s="55" t="s">
        <v>11</v>
      </c>
      <c r="C25" s="55" t="s">
        <v>8</v>
      </c>
      <c r="D25" s="56">
        <v>638.49352160427384</v>
      </c>
    </row>
    <row r="26" spans="1:4">
      <c r="A26" s="55" t="s">
        <v>23</v>
      </c>
      <c r="B26" s="55" t="s">
        <v>11</v>
      </c>
      <c r="C26" s="55" t="s">
        <v>9</v>
      </c>
      <c r="D26" s="56">
        <v>182.91184593512108</v>
      </c>
    </row>
    <row r="27" spans="1:4" ht="28.8">
      <c r="A27" s="55" t="s">
        <v>23</v>
      </c>
      <c r="B27" s="55" t="s">
        <v>11</v>
      </c>
      <c r="C27" s="55" t="s">
        <v>10</v>
      </c>
      <c r="D27" s="56">
        <v>612.23360258005698</v>
      </c>
    </row>
    <row r="28" spans="1:4" ht="28.8">
      <c r="A28" s="55" t="s">
        <v>23</v>
      </c>
      <c r="B28" s="55" t="s">
        <v>11</v>
      </c>
      <c r="C28" s="55" t="s">
        <v>10</v>
      </c>
      <c r="D28" s="56">
        <v>84.107992381491144</v>
      </c>
    </row>
    <row r="29" spans="1:4" ht="28.8">
      <c r="A29" s="55" t="s">
        <v>23</v>
      </c>
      <c r="B29" s="55" t="s">
        <v>11</v>
      </c>
      <c r="C29" s="55" t="s">
        <v>10</v>
      </c>
      <c r="D29" s="56">
        <v>1040.7416191576115</v>
      </c>
    </row>
    <row r="30" spans="1:4">
      <c r="A30" s="55" t="s">
        <v>4</v>
      </c>
      <c r="B30" s="55" t="s">
        <v>5</v>
      </c>
      <c r="C30" s="55" t="s">
        <v>6</v>
      </c>
      <c r="D30" s="56">
        <v>1177.7737302089574</v>
      </c>
    </row>
    <row r="31" spans="1:4">
      <c r="A31" s="55" t="s">
        <v>4</v>
      </c>
      <c r="B31" s="55" t="s">
        <v>5</v>
      </c>
      <c r="C31" s="55" t="s">
        <v>6</v>
      </c>
      <c r="D31" s="56">
        <v>1121.1738113715805</v>
      </c>
    </row>
    <row r="32" spans="1:4">
      <c r="A32" s="55" t="s">
        <v>4</v>
      </c>
      <c r="B32" s="55" t="s">
        <v>5</v>
      </c>
      <c r="C32" s="55" t="s">
        <v>6</v>
      </c>
      <c r="D32" s="56">
        <v>6481.9248172691259</v>
      </c>
    </row>
    <row r="33" spans="1:4" ht="28.8">
      <c r="A33" s="55" t="s">
        <v>4</v>
      </c>
      <c r="B33" s="55" t="s">
        <v>5</v>
      </c>
      <c r="C33" s="55" t="s">
        <v>7</v>
      </c>
      <c r="D33" s="56">
        <v>1407.7045351944269</v>
      </c>
    </row>
    <row r="34" spans="1:4" ht="28.8">
      <c r="A34" s="55" t="s">
        <v>4</v>
      </c>
      <c r="B34" s="55" t="s">
        <v>5</v>
      </c>
      <c r="C34" s="55" t="s">
        <v>7</v>
      </c>
      <c r="D34" s="56">
        <v>426.11681874879093</v>
      </c>
    </row>
    <row r="35" spans="1:4" ht="28.8">
      <c r="A35" s="55" t="s">
        <v>4</v>
      </c>
      <c r="B35" s="55" t="s">
        <v>5</v>
      </c>
      <c r="C35" s="55" t="s">
        <v>7</v>
      </c>
      <c r="D35" s="56">
        <v>4752.0034791498028</v>
      </c>
    </row>
    <row r="36" spans="1:4">
      <c r="A36" s="55" t="s">
        <v>4</v>
      </c>
      <c r="B36" s="55" t="s">
        <v>5</v>
      </c>
      <c r="C36" s="55" t="s">
        <v>8</v>
      </c>
      <c r="D36" s="56">
        <v>43583.081808484523</v>
      </c>
    </row>
    <row r="37" spans="1:4">
      <c r="A37" s="55" t="s">
        <v>4</v>
      </c>
      <c r="B37" s="55" t="s">
        <v>5</v>
      </c>
      <c r="C37" s="55" t="s">
        <v>8</v>
      </c>
      <c r="D37" s="56">
        <v>272.238373069982</v>
      </c>
    </row>
    <row r="38" spans="1:4">
      <c r="A38" s="55" t="s">
        <v>4</v>
      </c>
      <c r="B38" s="55" t="s">
        <v>5</v>
      </c>
      <c r="C38" s="55" t="s">
        <v>8</v>
      </c>
      <c r="D38" s="56">
        <v>16.362563575754777</v>
      </c>
    </row>
    <row r="39" spans="1:4">
      <c r="A39" s="55" t="s">
        <v>4</v>
      </c>
      <c r="B39" s="55" t="s">
        <v>5</v>
      </c>
      <c r="C39" s="55" t="s">
        <v>8</v>
      </c>
      <c r="D39" s="56">
        <v>556.61070067434412</v>
      </c>
    </row>
    <row r="40" spans="1:4">
      <c r="A40" s="55" t="s">
        <v>4</v>
      </c>
      <c r="B40" s="55" t="s">
        <v>5</v>
      </c>
      <c r="C40" s="55" t="s">
        <v>9</v>
      </c>
      <c r="D40" s="56">
        <v>1351.163525902904</v>
      </c>
    </row>
    <row r="41" spans="1:4">
      <c r="A41" s="55" t="s">
        <v>4</v>
      </c>
      <c r="B41" s="55" t="s">
        <v>5</v>
      </c>
      <c r="C41" s="55" t="s">
        <v>9</v>
      </c>
      <c r="D41" s="56">
        <v>292.41811923709759</v>
      </c>
    </row>
    <row r="42" spans="1:4">
      <c r="A42" s="55" t="s">
        <v>4</v>
      </c>
      <c r="B42" s="55" t="s">
        <v>5</v>
      </c>
      <c r="C42" s="55" t="s">
        <v>9</v>
      </c>
      <c r="D42" s="56">
        <v>4201.1776534543351</v>
      </c>
    </row>
    <row r="43" spans="1:4" ht="28.8">
      <c r="A43" s="55" t="s">
        <v>4</v>
      </c>
      <c r="B43" s="55" t="s">
        <v>5</v>
      </c>
      <c r="C43" s="55" t="s">
        <v>10</v>
      </c>
      <c r="D43" s="56">
        <v>15678.58830299458</v>
      </c>
    </row>
    <row r="44" spans="1:4" ht="28.8">
      <c r="A44" s="55" t="s">
        <v>4</v>
      </c>
      <c r="B44" s="55" t="s">
        <v>5</v>
      </c>
      <c r="C44" s="55" t="s">
        <v>10</v>
      </c>
      <c r="D44" s="56">
        <v>4372.8088701860697</v>
      </c>
    </row>
    <row r="45" spans="1:4" ht="28.8">
      <c r="A45" s="55" t="s">
        <v>4</v>
      </c>
      <c r="B45" s="55" t="s">
        <v>5</v>
      </c>
      <c r="C45" s="55" t="s">
        <v>10</v>
      </c>
      <c r="D45" s="56">
        <v>205585.80928107575</v>
      </c>
    </row>
    <row r="46" spans="1:4">
      <c r="A46" s="55" t="s">
        <v>4</v>
      </c>
      <c r="B46" s="55" t="s">
        <v>11</v>
      </c>
      <c r="C46" s="55" t="s">
        <v>6</v>
      </c>
      <c r="D46" s="56">
        <v>1758.3520056985549</v>
      </c>
    </row>
    <row r="47" spans="1:4">
      <c r="A47" s="55" t="s">
        <v>4</v>
      </c>
      <c r="B47" s="55" t="s">
        <v>11</v>
      </c>
      <c r="C47" s="55" t="s">
        <v>6</v>
      </c>
      <c r="D47" s="56">
        <v>530.82877440457332</v>
      </c>
    </row>
    <row r="48" spans="1:4">
      <c r="A48" s="55" t="s">
        <v>4</v>
      </c>
      <c r="B48" s="55" t="s">
        <v>11</v>
      </c>
      <c r="C48" s="55" t="s">
        <v>6</v>
      </c>
      <c r="D48" s="56">
        <v>3865.6183100046646</v>
      </c>
    </row>
    <row r="49" spans="1:4" ht="28.8">
      <c r="A49" s="55" t="s">
        <v>4</v>
      </c>
      <c r="B49" s="55" t="s">
        <v>11</v>
      </c>
      <c r="C49" s="55" t="s">
        <v>7</v>
      </c>
      <c r="D49" s="56">
        <v>1437.9004614676533</v>
      </c>
    </row>
    <row r="50" spans="1:4" ht="28.8">
      <c r="A50" s="55" t="s">
        <v>4</v>
      </c>
      <c r="B50" s="55" t="s">
        <v>11</v>
      </c>
      <c r="C50" s="55" t="s">
        <v>7</v>
      </c>
      <c r="D50" s="56">
        <v>1094.3710142454124</v>
      </c>
    </row>
    <row r="51" spans="1:4" ht="28.8">
      <c r="A51" s="55" t="s">
        <v>4</v>
      </c>
      <c r="B51" s="55" t="s">
        <v>11</v>
      </c>
      <c r="C51" s="55" t="s">
        <v>7</v>
      </c>
      <c r="D51" s="56">
        <v>4292.3727681287664</v>
      </c>
    </row>
    <row r="52" spans="1:4">
      <c r="A52" s="55" t="s">
        <v>4</v>
      </c>
      <c r="B52" s="55" t="s">
        <v>11</v>
      </c>
      <c r="C52" s="55" t="s">
        <v>8</v>
      </c>
      <c r="D52" s="56">
        <v>30379.27620749209</v>
      </c>
    </row>
    <row r="53" spans="1:4">
      <c r="A53" s="55" t="s">
        <v>4</v>
      </c>
      <c r="B53" s="55" t="s">
        <v>11</v>
      </c>
      <c r="C53" s="55" t="s">
        <v>8</v>
      </c>
      <c r="D53" s="56">
        <v>281.57808430360922</v>
      </c>
    </row>
    <row r="54" spans="1:4">
      <c r="A54" s="55" t="s">
        <v>4</v>
      </c>
      <c r="B54" s="55" t="s">
        <v>11</v>
      </c>
      <c r="C54" s="55" t="s">
        <v>8</v>
      </c>
      <c r="D54" s="56">
        <v>95.433412935426404</v>
      </c>
    </row>
    <row r="55" spans="1:4">
      <c r="A55" s="55" t="s">
        <v>4</v>
      </c>
      <c r="B55" s="55" t="s">
        <v>11</v>
      </c>
      <c r="C55" s="55" t="s">
        <v>8</v>
      </c>
      <c r="D55" s="56">
        <v>535.05926948764136</v>
      </c>
    </row>
    <row r="56" spans="1:4">
      <c r="A56" s="55" t="s">
        <v>4</v>
      </c>
      <c r="B56" s="55" t="s">
        <v>11</v>
      </c>
      <c r="C56" s="55" t="s">
        <v>9</v>
      </c>
      <c r="D56" s="56">
        <v>1390.7293167314697</v>
      </c>
    </row>
    <row r="57" spans="1:4">
      <c r="A57" s="55" t="s">
        <v>4</v>
      </c>
      <c r="B57" s="55" t="s">
        <v>11</v>
      </c>
      <c r="C57" s="55" t="s">
        <v>9</v>
      </c>
      <c r="D57" s="56">
        <v>594.1669708302494</v>
      </c>
    </row>
    <row r="58" spans="1:4">
      <c r="A58" s="55" t="s">
        <v>4</v>
      </c>
      <c r="B58" s="55" t="s">
        <v>11</v>
      </c>
      <c r="C58" s="55" t="s">
        <v>9</v>
      </c>
      <c r="D58" s="56">
        <v>5179.827400965326</v>
      </c>
    </row>
    <row r="59" spans="1:4" ht="28.8">
      <c r="A59" s="55" t="s">
        <v>4</v>
      </c>
      <c r="B59" s="55" t="s">
        <v>11</v>
      </c>
      <c r="C59" s="55" t="s">
        <v>10</v>
      </c>
      <c r="D59" s="56">
        <v>15504.525411990631</v>
      </c>
    </row>
    <row r="60" spans="1:4" ht="28.8">
      <c r="A60" s="55" t="s">
        <v>4</v>
      </c>
      <c r="B60" s="55" t="s">
        <v>11</v>
      </c>
      <c r="C60" s="55" t="s">
        <v>10</v>
      </c>
      <c r="D60" s="56">
        <v>4655.1289884961589</v>
      </c>
    </row>
    <row r="61" spans="1:4" ht="28.8">
      <c r="A61" s="55" t="s">
        <v>4</v>
      </c>
      <c r="B61" s="55" t="s">
        <v>11</v>
      </c>
      <c r="C61" s="55" t="s">
        <v>10</v>
      </c>
      <c r="D61" s="56">
        <v>135361.85819675113</v>
      </c>
    </row>
    <row r="62" spans="1:4">
      <c r="A62" s="55" t="s">
        <v>12</v>
      </c>
      <c r="B62" s="55" t="s">
        <v>5</v>
      </c>
      <c r="C62" s="55" t="s">
        <v>6</v>
      </c>
      <c r="D62" s="56">
        <v>286.54878868727167</v>
      </c>
    </row>
    <row r="63" spans="1:4">
      <c r="A63" s="55" t="s">
        <v>12</v>
      </c>
      <c r="B63" s="55" t="s">
        <v>5</v>
      </c>
      <c r="C63" s="55" t="s">
        <v>6</v>
      </c>
      <c r="D63" s="56">
        <v>3.5467935321245254</v>
      </c>
    </row>
    <row r="64" spans="1:4">
      <c r="A64" s="55" t="s">
        <v>12</v>
      </c>
      <c r="B64" s="55" t="s">
        <v>5</v>
      </c>
      <c r="C64" s="55" t="s">
        <v>6</v>
      </c>
      <c r="D64" s="56">
        <v>277.06864036334252</v>
      </c>
    </row>
    <row r="65" spans="1:4" ht="28.8">
      <c r="A65" s="55" t="s">
        <v>12</v>
      </c>
      <c r="B65" s="55" t="s">
        <v>5</v>
      </c>
      <c r="C65" s="55" t="s">
        <v>7</v>
      </c>
      <c r="D65" s="56">
        <v>157.03545137521849</v>
      </c>
    </row>
    <row r="66" spans="1:4" ht="28.8">
      <c r="A66" s="55" t="s">
        <v>12</v>
      </c>
      <c r="B66" s="55" t="s">
        <v>5</v>
      </c>
      <c r="C66" s="55" t="s">
        <v>7</v>
      </c>
      <c r="D66" s="56">
        <v>158.15413057906287</v>
      </c>
    </row>
    <row r="67" spans="1:4">
      <c r="A67" s="55" t="s">
        <v>12</v>
      </c>
      <c r="B67" s="55" t="s">
        <v>5</v>
      </c>
      <c r="C67" s="55" t="s">
        <v>8</v>
      </c>
      <c r="D67" s="56">
        <v>2453.9726305377558</v>
      </c>
    </row>
    <row r="68" spans="1:4">
      <c r="A68" s="55" t="s">
        <v>12</v>
      </c>
      <c r="B68" s="55" t="s">
        <v>5</v>
      </c>
      <c r="C68" s="55" t="s">
        <v>8</v>
      </c>
      <c r="D68" s="56">
        <v>258.91953240956042</v>
      </c>
    </row>
    <row r="69" spans="1:4">
      <c r="A69" s="55" t="s">
        <v>12</v>
      </c>
      <c r="B69" s="55" t="s">
        <v>5</v>
      </c>
      <c r="C69" s="55" t="s">
        <v>8</v>
      </c>
      <c r="D69" s="56">
        <v>9.7057103886938236</v>
      </c>
    </row>
    <row r="70" spans="1:4">
      <c r="A70" s="55" t="s">
        <v>12</v>
      </c>
      <c r="B70" s="55" t="s">
        <v>5</v>
      </c>
      <c r="C70" s="55" t="s">
        <v>8</v>
      </c>
      <c r="D70" s="56">
        <v>894.52912860354013</v>
      </c>
    </row>
    <row r="71" spans="1:4">
      <c r="A71" s="55" t="s">
        <v>12</v>
      </c>
      <c r="B71" s="55" t="s">
        <v>5</v>
      </c>
      <c r="C71" s="55" t="s">
        <v>9</v>
      </c>
      <c r="D71" s="56">
        <v>680.06487464135239</v>
      </c>
    </row>
    <row r="72" spans="1:4">
      <c r="A72" s="55" t="s">
        <v>12</v>
      </c>
      <c r="B72" s="55" t="s">
        <v>5</v>
      </c>
      <c r="C72" s="55" t="s">
        <v>9</v>
      </c>
      <c r="D72" s="56">
        <v>24.011472631961929</v>
      </c>
    </row>
    <row r="73" spans="1:4">
      <c r="A73" s="55" t="s">
        <v>12</v>
      </c>
      <c r="B73" s="55" t="s">
        <v>5</v>
      </c>
      <c r="C73" s="55" t="s">
        <v>9</v>
      </c>
      <c r="D73" s="56">
        <v>456.20172895834838</v>
      </c>
    </row>
    <row r="74" spans="1:4" ht="28.8">
      <c r="A74" s="55" t="s">
        <v>12</v>
      </c>
      <c r="B74" s="55" t="s">
        <v>5</v>
      </c>
      <c r="C74" s="55" t="s">
        <v>10</v>
      </c>
      <c r="D74" s="56">
        <v>1344.5191726683031</v>
      </c>
    </row>
    <row r="75" spans="1:4" ht="28.8">
      <c r="A75" s="55" t="s">
        <v>12</v>
      </c>
      <c r="B75" s="55" t="s">
        <v>5</v>
      </c>
      <c r="C75" s="55" t="s">
        <v>10</v>
      </c>
      <c r="D75" s="56">
        <v>116.32929056115015</v>
      </c>
    </row>
    <row r="76" spans="1:4" ht="28.8">
      <c r="A76" s="55" t="s">
        <v>12</v>
      </c>
      <c r="B76" s="55" t="s">
        <v>5</v>
      </c>
      <c r="C76" s="55" t="s">
        <v>10</v>
      </c>
      <c r="D76" s="56">
        <v>1498.6519414783379</v>
      </c>
    </row>
    <row r="77" spans="1:4">
      <c r="A77" s="55" t="s">
        <v>12</v>
      </c>
      <c r="B77" s="55" t="s">
        <v>11</v>
      </c>
      <c r="C77" s="55" t="s">
        <v>6</v>
      </c>
      <c r="D77" s="56">
        <v>105.28471505580413</v>
      </c>
    </row>
    <row r="78" spans="1:4">
      <c r="A78" s="55" t="s">
        <v>12</v>
      </c>
      <c r="B78" s="55" t="s">
        <v>11</v>
      </c>
      <c r="C78" s="55" t="s">
        <v>6</v>
      </c>
      <c r="D78" s="56">
        <v>1.0599295880304158</v>
      </c>
    </row>
    <row r="79" spans="1:4">
      <c r="A79" s="55" t="s">
        <v>12</v>
      </c>
      <c r="B79" s="55" t="s">
        <v>11</v>
      </c>
      <c r="C79" s="55" t="s">
        <v>6</v>
      </c>
      <c r="D79" s="56">
        <v>813.99029746918404</v>
      </c>
    </row>
    <row r="80" spans="1:4" ht="28.8">
      <c r="A80" s="55" t="s">
        <v>12</v>
      </c>
      <c r="B80" s="55" t="s">
        <v>11</v>
      </c>
      <c r="C80" s="55" t="s">
        <v>7</v>
      </c>
      <c r="D80" s="56">
        <v>55.725607407581052</v>
      </c>
    </row>
    <row r="81" spans="1:4" ht="28.8">
      <c r="A81" s="55" t="s">
        <v>12</v>
      </c>
      <c r="B81" s="55" t="s">
        <v>11</v>
      </c>
      <c r="C81" s="55" t="s">
        <v>7</v>
      </c>
      <c r="D81" s="56">
        <v>709.68825491053019</v>
      </c>
    </row>
    <row r="82" spans="1:4">
      <c r="A82" s="55" t="s">
        <v>12</v>
      </c>
      <c r="B82" s="55" t="s">
        <v>11</v>
      </c>
      <c r="C82" s="55" t="s">
        <v>8</v>
      </c>
      <c r="D82" s="56">
        <v>2050.3272072929344</v>
      </c>
    </row>
    <row r="83" spans="1:4">
      <c r="A83" s="55" t="s">
        <v>12</v>
      </c>
      <c r="B83" s="55" t="s">
        <v>11</v>
      </c>
      <c r="C83" s="55" t="s">
        <v>8</v>
      </c>
      <c r="D83" s="56">
        <v>339.5186869781478</v>
      </c>
    </row>
    <row r="84" spans="1:4">
      <c r="A84" s="55" t="s">
        <v>12</v>
      </c>
      <c r="B84" s="55" t="s">
        <v>11</v>
      </c>
      <c r="C84" s="55" t="s">
        <v>8</v>
      </c>
      <c r="D84" s="56">
        <v>154.51175150639793</v>
      </c>
    </row>
    <row r="85" spans="1:4">
      <c r="A85" s="55" t="s">
        <v>12</v>
      </c>
      <c r="B85" s="55" t="s">
        <v>11</v>
      </c>
      <c r="C85" s="55" t="s">
        <v>8</v>
      </c>
      <c r="D85" s="56">
        <v>501.68707481098551</v>
      </c>
    </row>
    <row r="86" spans="1:4">
      <c r="A86" s="55" t="s">
        <v>12</v>
      </c>
      <c r="B86" s="55" t="s">
        <v>11</v>
      </c>
      <c r="C86" s="55" t="s">
        <v>9</v>
      </c>
      <c r="D86" s="56">
        <v>186.37383751949034</v>
      </c>
    </row>
    <row r="87" spans="1:4">
      <c r="A87" s="55" t="s">
        <v>12</v>
      </c>
      <c r="B87" s="55" t="s">
        <v>11</v>
      </c>
      <c r="C87" s="55" t="s">
        <v>9</v>
      </c>
      <c r="D87" s="56">
        <v>216.63668219158035</v>
      </c>
    </row>
    <row r="88" spans="1:4" ht="28.8">
      <c r="A88" s="55" t="s">
        <v>12</v>
      </c>
      <c r="B88" s="55" t="s">
        <v>11</v>
      </c>
      <c r="C88" s="55" t="s">
        <v>10</v>
      </c>
      <c r="D88" s="56">
        <v>922.34366871319617</v>
      </c>
    </row>
    <row r="89" spans="1:4" ht="28.8">
      <c r="A89" s="55" t="s">
        <v>12</v>
      </c>
      <c r="B89" s="55" t="s">
        <v>11</v>
      </c>
      <c r="C89" s="55" t="s">
        <v>10</v>
      </c>
      <c r="D89" s="56">
        <v>10.697815855924205</v>
      </c>
    </row>
    <row r="90" spans="1:4" ht="28.8">
      <c r="A90" s="55" t="s">
        <v>12</v>
      </c>
      <c r="B90" s="55" t="s">
        <v>11</v>
      </c>
      <c r="C90" s="55" t="s">
        <v>10</v>
      </c>
      <c r="D90" s="56">
        <v>1797.2057333275143</v>
      </c>
    </row>
    <row r="91" spans="1:4">
      <c r="A91" s="55" t="s">
        <v>13</v>
      </c>
      <c r="B91" s="55" t="s">
        <v>5</v>
      </c>
      <c r="C91" s="55" t="s">
        <v>6</v>
      </c>
      <c r="D91" s="56">
        <v>186.12333071907432</v>
      </c>
    </row>
    <row r="92" spans="1:4" ht="28.8">
      <c r="A92" s="55" t="s">
        <v>13</v>
      </c>
      <c r="B92" s="55" t="s">
        <v>5</v>
      </c>
      <c r="C92" s="55" t="s">
        <v>7</v>
      </c>
      <c r="D92" s="56">
        <v>20.533413978358585</v>
      </c>
    </row>
    <row r="93" spans="1:4" ht="28.8">
      <c r="A93" s="55" t="s">
        <v>13</v>
      </c>
      <c r="B93" s="55" t="s">
        <v>5</v>
      </c>
      <c r="C93" s="55" t="s">
        <v>7</v>
      </c>
      <c r="D93" s="56">
        <v>91.022790585994926</v>
      </c>
    </row>
    <row r="94" spans="1:4">
      <c r="A94" s="55" t="s">
        <v>13</v>
      </c>
      <c r="B94" s="55" t="s">
        <v>5</v>
      </c>
      <c r="C94" s="55" t="s">
        <v>8</v>
      </c>
      <c r="D94" s="56">
        <v>698.23498667256422</v>
      </c>
    </row>
    <row r="95" spans="1:4">
      <c r="A95" s="55" t="s">
        <v>13</v>
      </c>
      <c r="B95" s="55" t="s">
        <v>5</v>
      </c>
      <c r="C95" s="55" t="s">
        <v>8</v>
      </c>
      <c r="D95" s="56">
        <v>84.041464270622242</v>
      </c>
    </row>
    <row r="96" spans="1:4">
      <c r="A96" s="55" t="s">
        <v>13</v>
      </c>
      <c r="B96" s="55" t="s">
        <v>5</v>
      </c>
      <c r="C96" s="55" t="s">
        <v>9</v>
      </c>
      <c r="D96" s="56">
        <v>25.677121929392463</v>
      </c>
    </row>
    <row r="97" spans="1:4">
      <c r="A97" s="55" t="s">
        <v>13</v>
      </c>
      <c r="B97" s="55" t="s">
        <v>5</v>
      </c>
      <c r="C97" s="55" t="s">
        <v>9</v>
      </c>
      <c r="D97" s="56">
        <v>31.017992644942659</v>
      </c>
    </row>
    <row r="98" spans="1:4">
      <c r="A98" s="55" t="s">
        <v>13</v>
      </c>
      <c r="B98" s="55" t="s">
        <v>5</v>
      </c>
      <c r="C98" s="55" t="s">
        <v>9</v>
      </c>
      <c r="D98" s="56">
        <v>189.97189833501704</v>
      </c>
    </row>
    <row r="99" spans="1:4" ht="28.8">
      <c r="A99" s="55" t="s">
        <v>13</v>
      </c>
      <c r="B99" s="55" t="s">
        <v>5</v>
      </c>
      <c r="C99" s="55" t="s">
        <v>10</v>
      </c>
      <c r="D99" s="56">
        <v>668.56387559526024</v>
      </c>
    </row>
    <row r="100" spans="1:4" ht="28.8">
      <c r="A100" s="55" t="s">
        <v>13</v>
      </c>
      <c r="B100" s="55" t="s">
        <v>5</v>
      </c>
      <c r="C100" s="55" t="s">
        <v>10</v>
      </c>
      <c r="D100" s="56">
        <v>99.976795856302445</v>
      </c>
    </row>
    <row r="101" spans="1:4" ht="28.8">
      <c r="A101" s="55" t="s">
        <v>13</v>
      </c>
      <c r="B101" s="55" t="s">
        <v>5</v>
      </c>
      <c r="C101" s="55" t="s">
        <v>10</v>
      </c>
      <c r="D101" s="56">
        <v>7001.2862320422655</v>
      </c>
    </row>
    <row r="102" spans="1:4">
      <c r="A102" s="55" t="s">
        <v>13</v>
      </c>
      <c r="B102" s="55" t="s">
        <v>11</v>
      </c>
      <c r="C102" s="55" t="s">
        <v>6</v>
      </c>
      <c r="D102" s="56">
        <v>258.95592081137499</v>
      </c>
    </row>
    <row r="103" spans="1:4">
      <c r="A103" s="55" t="s">
        <v>13</v>
      </c>
      <c r="B103" s="55" t="s">
        <v>11</v>
      </c>
      <c r="C103" s="55" t="s">
        <v>6</v>
      </c>
      <c r="D103" s="56">
        <v>14.994009703004055</v>
      </c>
    </row>
    <row r="104" spans="1:4">
      <c r="A104" s="55" t="s">
        <v>13</v>
      </c>
      <c r="B104" s="55" t="s">
        <v>11</v>
      </c>
      <c r="C104" s="55" t="s">
        <v>6</v>
      </c>
      <c r="D104" s="56">
        <v>310.65694897238444</v>
      </c>
    </row>
    <row r="105" spans="1:4" ht="28.8">
      <c r="A105" s="55" t="s">
        <v>13</v>
      </c>
      <c r="B105" s="55" t="s">
        <v>11</v>
      </c>
      <c r="C105" s="55" t="s">
        <v>7</v>
      </c>
      <c r="D105" s="56">
        <v>10.596633667119814</v>
      </c>
    </row>
    <row r="106" spans="1:4" ht="28.8">
      <c r="A106" s="55" t="s">
        <v>13</v>
      </c>
      <c r="B106" s="55" t="s">
        <v>11</v>
      </c>
      <c r="C106" s="55" t="s">
        <v>7</v>
      </c>
      <c r="D106" s="56">
        <v>105.49819585353704</v>
      </c>
    </row>
    <row r="107" spans="1:4" ht="28.8">
      <c r="A107" s="55" t="s">
        <v>13</v>
      </c>
      <c r="B107" s="55" t="s">
        <v>11</v>
      </c>
      <c r="C107" s="55" t="s">
        <v>7</v>
      </c>
      <c r="D107" s="56">
        <v>375.07905461410758</v>
      </c>
    </row>
    <row r="108" spans="1:4">
      <c r="A108" s="55" t="s">
        <v>13</v>
      </c>
      <c r="B108" s="55" t="s">
        <v>11</v>
      </c>
      <c r="C108" s="55" t="s">
        <v>8</v>
      </c>
      <c r="D108" s="56">
        <v>1305.1111052806655</v>
      </c>
    </row>
    <row r="109" spans="1:4">
      <c r="A109" s="55" t="s">
        <v>13</v>
      </c>
      <c r="B109" s="55" t="s">
        <v>11</v>
      </c>
      <c r="C109" s="55" t="s">
        <v>8</v>
      </c>
      <c r="D109" s="56">
        <v>15.175938817655522</v>
      </c>
    </row>
    <row r="110" spans="1:4">
      <c r="A110" s="55" t="s">
        <v>13</v>
      </c>
      <c r="B110" s="55" t="s">
        <v>11</v>
      </c>
      <c r="C110" s="55" t="s">
        <v>8</v>
      </c>
      <c r="D110" s="56">
        <v>148.94661155192108</v>
      </c>
    </row>
    <row r="111" spans="1:4">
      <c r="A111" s="55" t="s">
        <v>13</v>
      </c>
      <c r="B111" s="55" t="s">
        <v>11</v>
      </c>
      <c r="C111" s="55" t="s">
        <v>9</v>
      </c>
      <c r="D111" s="56">
        <v>128.76786076889428</v>
      </c>
    </row>
    <row r="112" spans="1:4">
      <c r="A112" s="55" t="s">
        <v>13</v>
      </c>
      <c r="B112" s="55" t="s">
        <v>11</v>
      </c>
      <c r="C112" s="55" t="s">
        <v>9</v>
      </c>
      <c r="D112" s="56">
        <v>26.137495620827018</v>
      </c>
    </row>
    <row r="113" spans="1:4">
      <c r="A113" s="55" t="s">
        <v>13</v>
      </c>
      <c r="B113" s="55" t="s">
        <v>11</v>
      </c>
      <c r="C113" s="55" t="s">
        <v>9</v>
      </c>
      <c r="D113" s="56">
        <v>221.11540717623296</v>
      </c>
    </row>
    <row r="114" spans="1:4" ht="28.8">
      <c r="A114" s="55" t="s">
        <v>13</v>
      </c>
      <c r="B114" s="55" t="s">
        <v>11</v>
      </c>
      <c r="C114" s="55" t="s">
        <v>10</v>
      </c>
      <c r="D114" s="56">
        <v>809.19486376023565</v>
      </c>
    </row>
    <row r="115" spans="1:4" ht="28.8">
      <c r="A115" s="55" t="s">
        <v>13</v>
      </c>
      <c r="B115" s="55" t="s">
        <v>11</v>
      </c>
      <c r="C115" s="55" t="s">
        <v>10</v>
      </c>
      <c r="D115" s="56">
        <v>53.493029931092067</v>
      </c>
    </row>
    <row r="116" spans="1:4" ht="28.8">
      <c r="A116" s="55" t="s">
        <v>13</v>
      </c>
      <c r="B116" s="55" t="s">
        <v>11</v>
      </c>
      <c r="C116" s="55" t="s">
        <v>10</v>
      </c>
      <c r="D116" s="56">
        <v>4418.3550811113482</v>
      </c>
    </row>
    <row r="117" spans="1:4">
      <c r="A117" s="36"/>
      <c r="B117" s="36"/>
      <c r="C117" s="36"/>
      <c r="D117" s="37"/>
    </row>
    <row r="118" spans="1:4">
      <c r="A118" s="36"/>
      <c r="B118" s="36"/>
      <c r="C118" s="36"/>
      <c r="D118" s="37"/>
    </row>
    <row r="119" spans="1:4">
      <c r="A119" s="36"/>
      <c r="B119" s="36"/>
      <c r="C119" s="36"/>
      <c r="D119" s="37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TDC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2012-08-15T15:16:03Z</dcterms:modified>
</cp:coreProperties>
</file>